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aoulwallenbergskolorna-my.sharepoint.com/personal/jessika_for21_raoulwallenbergskolan_se/Documents/Skrivbordet/"/>
    </mc:Choice>
  </mc:AlternateContent>
  <xr:revisionPtr revIDLastSave="0" documentId="8_{8B20420D-7A61-40B8-B0FC-7D8D3E0C59FC}" xr6:coauthVersionLast="47" xr6:coauthVersionMax="47" xr10:uidLastSave="{00000000-0000-0000-0000-000000000000}"/>
  <bookViews>
    <workbookView xWindow="-110" yWindow="-110" windowWidth="19420" windowHeight="10420" xr2:uid="{E67785AC-5CFF-4B46-BCA9-4E532AD6D397}"/>
  </bookViews>
  <sheets>
    <sheet name="Budget Samfällighet Trösk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1" l="1"/>
  <c r="B5" i="1"/>
  <c r="C38" i="1"/>
  <c r="C35" i="1"/>
  <c r="C31" i="1"/>
  <c r="C11" i="1"/>
  <c r="C10" i="1"/>
  <c r="C9" i="1"/>
  <c r="C8" i="1"/>
  <c r="C7" i="1"/>
  <c r="C6" i="1"/>
  <c r="C5" i="1"/>
  <c r="D38" i="1"/>
  <c r="D35" i="1"/>
  <c r="D17" i="1"/>
  <c r="D31" i="1" s="1"/>
  <c r="D11" i="1"/>
  <c r="D10" i="1"/>
  <c r="D9" i="1"/>
  <c r="D8" i="1"/>
  <c r="D7" i="1"/>
  <c r="D5" i="1"/>
  <c r="D12" i="1" l="1"/>
  <c r="D43" i="1" s="1"/>
  <c r="C43" i="1"/>
  <c r="C12" i="1"/>
  <c r="B35" i="1"/>
  <c r="B38" i="1" l="1"/>
  <c r="B9" i="1"/>
  <c r="B6" i="1"/>
  <c r="B11" i="1"/>
  <c r="B10" i="1"/>
  <c r="B8" i="1"/>
  <c r="B7" i="1"/>
  <c r="B39" i="1" l="1"/>
  <c r="B12" i="1"/>
  <c r="B13" i="1" s="1"/>
  <c r="B40" i="1" l="1"/>
  <c r="B44" i="1" s="1"/>
  <c r="B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Malin Otter</author>
    <author>tc={DD590305-6EEA-496D-B716-CF726BF6223B}</author>
    <author>tc={89FECDC7-DC92-4746-B82E-84910BB50A49}</author>
  </authors>
  <commentList>
    <comment ref="B5" authorId="0" shapeId="0" xr:uid="{54CD9B52-5D6C-4786-9E1E-FB99AEDCCF4E}">
      <text>
        <r>
          <rPr>
            <b/>
            <sz val="9"/>
            <color indexed="81"/>
            <rFont val="Tahoma"/>
            <charset val="1"/>
          </rPr>
          <t>Malin Otter:</t>
        </r>
        <r>
          <rPr>
            <sz val="9"/>
            <color indexed="81"/>
            <rFont val="Tahoma"/>
            <charset val="1"/>
          </rPr>
          <t xml:space="preserve">
2024: 
Höjning 50 kr pga ökade värmekostnader ca 5%
</t>
        </r>
      </text>
    </comment>
    <comment ref="C5" authorId="0" shapeId="0" xr:uid="{D5304CD4-5338-447D-AF9D-458D01FA5388}">
      <text>
        <r>
          <rPr>
            <b/>
            <sz val="9"/>
            <color indexed="81"/>
            <rFont val="Tahoma"/>
            <charset val="1"/>
          </rPr>
          <t>Malin Otter:</t>
        </r>
        <r>
          <rPr>
            <sz val="9"/>
            <color indexed="81"/>
            <rFont val="Tahoma"/>
            <charset val="1"/>
          </rPr>
          <t xml:space="preserve">
Höjning 50 kr 2022
</t>
        </r>
      </text>
    </comment>
    <comment ref="D5" authorId="0" shapeId="0" xr:uid="{D0D0E77C-D281-40D4-85FE-A58FB88072B5}">
      <text>
        <r>
          <rPr>
            <b/>
            <sz val="9"/>
            <color indexed="81"/>
            <rFont val="Tahoma"/>
            <charset val="1"/>
          </rPr>
          <t>Malin Otter:</t>
        </r>
        <r>
          <rPr>
            <sz val="9"/>
            <color indexed="81"/>
            <rFont val="Tahoma"/>
            <charset val="1"/>
          </rPr>
          <t xml:space="preserve">
Höjning 50 kr
</t>
        </r>
      </text>
    </comment>
    <comment ref="C6" authorId="0" shapeId="0" xr:uid="{DE319A2B-8D84-4258-876C-BA4682D2EBCE}">
      <text>
        <r>
          <rPr>
            <b/>
            <sz val="9"/>
            <color indexed="81"/>
            <rFont val="Tahoma"/>
            <charset val="1"/>
          </rPr>
          <t>Malin Otter:</t>
        </r>
        <r>
          <rPr>
            <sz val="9"/>
            <color indexed="81"/>
            <rFont val="Tahoma"/>
            <charset val="1"/>
          </rPr>
          <t xml:space="preserve">
Höjning 50 kr 2023
</t>
        </r>
      </text>
    </comment>
    <comment ref="C21" authorId="1" shapeId="0" xr:uid="{DD590305-6EEA-496D-B716-CF726BF6223B}">
      <text>
        <t>[Trådad kommentar]
I din version av Excel kan du läsa den här trådade kommentaren, men eventuella ändringar i den tas bort om filen öppnas i en senare version av Excel. Läs mer: https://go.microsoft.com/fwlink/?linkid=870924
Kommentar:
    Väldigt högt uppskattad</t>
      </text>
    </comment>
    <comment ref="B30" authorId="0" shapeId="0" xr:uid="{D96F8F0E-D737-4B0E-9FF5-8B05FE981EAB}">
      <text>
        <r>
          <rPr>
            <b/>
            <sz val="9"/>
            <color indexed="81"/>
            <rFont val="Tahoma"/>
            <charset val="1"/>
          </rPr>
          <t>Malin Otter:</t>
        </r>
        <r>
          <rPr>
            <sz val="9"/>
            <color indexed="81"/>
            <rFont val="Tahoma"/>
            <charset val="1"/>
          </rPr>
          <t xml:space="preserve">
Inköp av nya värme- och vattenmätare under 2024. Posten tas bort 2025</t>
        </r>
      </text>
    </comment>
    <comment ref="B33" authorId="0" shapeId="0" xr:uid="{43188F64-F4C9-4A51-8948-EA872A6FA5AC}">
      <text>
        <r>
          <rPr>
            <b/>
            <sz val="9"/>
            <color indexed="81"/>
            <rFont val="Tahoma"/>
            <charset val="1"/>
          </rPr>
          <t>Malin Otter:</t>
        </r>
        <r>
          <rPr>
            <sz val="9"/>
            <color indexed="81"/>
            <rFont val="Tahoma"/>
            <charset val="1"/>
          </rPr>
          <t xml:space="preserve">
Uppgifter från Zandra på Handelsbanken
</t>
        </r>
      </text>
    </comment>
    <comment ref="B37" authorId="0" shapeId="0" xr:uid="{E8A2B763-607F-4898-9FF4-2793D5E51407}">
      <text>
        <r>
          <rPr>
            <b/>
            <sz val="9"/>
            <color indexed="81"/>
            <rFont val="Tahoma"/>
            <charset val="1"/>
          </rPr>
          <t>Malin Otter:</t>
        </r>
        <r>
          <rPr>
            <sz val="9"/>
            <color indexed="81"/>
            <rFont val="Tahoma"/>
            <charset val="1"/>
          </rPr>
          <t xml:space="preserve">
Höjning pga att ett lån går ut under 2024, räntan kommer höjas.
</t>
        </r>
      </text>
    </comment>
    <comment ref="C37" authorId="2" shapeId="0" xr:uid="{89FECDC7-DC92-4746-B82E-84910BB50A49}">
      <text>
        <t>[Trådad kommentar]
I din version av Excel kan du läsa den här trådade kommentaren, men eventuella ändringar i den tas bort om filen öppnas i en senare version av Excel. Läs mer: https://go.microsoft.com/fwlink/?linkid=870924
Kommentar:
    Höjning pga lånet på 500 tkr är rörlig ränta. Och posten har ej varit rätt justerad tidigare.</t>
      </text>
    </comment>
  </commentList>
</comments>
</file>

<file path=xl/sharedStrings.xml><?xml version="1.0" encoding="utf-8"?>
<sst xmlns="http://schemas.openxmlformats.org/spreadsheetml/2006/main" count="45" uniqueCount="43">
  <si>
    <t>Budgetförslag Samfällighet Tröskan 2023</t>
  </si>
  <si>
    <t>Avgifter/Intäkter</t>
  </si>
  <si>
    <t>Värme</t>
  </si>
  <si>
    <t>Vatten</t>
  </si>
  <si>
    <t>Budget 2023</t>
  </si>
  <si>
    <t>Budget 2022</t>
  </si>
  <si>
    <t>Övrigt 655kr/mån</t>
  </si>
  <si>
    <t>Fiber 143 kr/mån</t>
  </si>
  <si>
    <t>Hushåll: 38 st</t>
  </si>
  <si>
    <t>Höjning 250 kr</t>
  </si>
  <si>
    <t>Kostnader</t>
  </si>
  <si>
    <t>Fjärrvärme</t>
  </si>
  <si>
    <t>El</t>
  </si>
  <si>
    <t>Reparationer</t>
  </si>
  <si>
    <t>Fastighetsförsäkring</t>
  </si>
  <si>
    <t>Förbrukningsmaterial</t>
  </si>
  <si>
    <t>Förbrukningsinventarier</t>
  </si>
  <si>
    <t>Styrelsearvode inkl soc avg</t>
  </si>
  <si>
    <t>Övriga kostnader</t>
  </si>
  <si>
    <t>Renhållning</t>
  </si>
  <si>
    <t>SUMMA Kostnader</t>
  </si>
  <si>
    <t>Snöröjning</t>
  </si>
  <si>
    <t>Redovisningskostnad</t>
  </si>
  <si>
    <t>Avskrivningar fiber 10 år</t>
  </si>
  <si>
    <t>SUMMA avskrivningar</t>
  </si>
  <si>
    <t>Räntekostnader</t>
  </si>
  <si>
    <t>SUMMA Räntekostander</t>
  </si>
  <si>
    <t>SUMMA Avgifter/Intäkter</t>
  </si>
  <si>
    <t>Reparationsfond 492kr/mån</t>
  </si>
  <si>
    <t>Reparationsfond (A-hus+288kr)</t>
  </si>
  <si>
    <t>Värmekulvert 200 kr/mån</t>
  </si>
  <si>
    <t>Medlemsaktiviteter</t>
  </si>
  <si>
    <t>Avskrivning kulvert+asfaltering</t>
  </si>
  <si>
    <t>Höjning 50 kr</t>
  </si>
  <si>
    <t>Budget 2024</t>
  </si>
  <si>
    <t>SUMMA Avgifter/Intäkter efter momsavdrag</t>
  </si>
  <si>
    <t/>
  </si>
  <si>
    <t>Summa KOSTNADER</t>
  </si>
  <si>
    <t>Summa KOSTNADER efter momsavdrag</t>
  </si>
  <si>
    <t>Värme-/vattenmätare</t>
  </si>
  <si>
    <t>Faktiskt resultat tidigare år</t>
  </si>
  <si>
    <t xml:space="preserve">Resultat </t>
  </si>
  <si>
    <t>Resultat exkl moms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</si>
</sst>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2" fillId="0" borderId="0" xfId="0" applyFont="1"/>
    <xf numFmtId="3" fontId="0" fillId="0" borderId="0" xfId="0" applyNumberFormat="1"/>
    <xf numFmtId="0" fontId="4" fillId="0" borderId="0" xfId="0" applyFont="1"/>
    <xf numFmtId="3" fontId="5" fillId="0" borderId="0" xfId="0" applyNumberFormat="1" applyFont="1"/>
    <xf numFmtId="3" fontId="2" fillId="0" borderId="0" xfId="0" applyNumberFormat="1" applyFont="1"/>
    <xf numFmtId="0" fontId="0" fillId="0" borderId="0" xfId="0" quotePrefix="1"/>
    <xf numFmtId="0" fontId="3" fillId="0" borderId="1" xfId="1" applyFont="1" applyAlignment="1">
      <alignment horizontal="center"/>
    </xf>
  </cellXfs>
  <cellStyles count="2">
    <cellStyle name="Normal" xfId="0" builtinId="0"/>
    <cellStyle name="Rubrik 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lin Otter" id="{8D9DBBFE-5583-4907-990E-97EBBA4C74C1}" userId="S::malin.otter@skovde.se::16ea2fd8-3def-4879-b881-0f682f4491b0" providerId="AD"/>
</personList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1" dT="2023-01-27T07:21:22.41" personId="{8D9DBBFE-5583-4907-990E-97EBBA4C74C1}" id="{DD590305-6EEA-496D-B716-CF726BF6223B}">
    <text>Väldigt högt uppskattad</text>
  </threadedComment>
  <threadedComment ref="C37" dT="2023-01-27T07:19:26.52" personId="{8D9DBBFE-5583-4907-990E-97EBBA4C74C1}" id="{89FECDC7-DC92-4746-B82E-84910BB50A49}">
    <text>Höjning pga lånet på 500 tkr är rörlig ränta. Och posten har ej varit rätt justerad tidigare.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69477-7D2B-4515-82B9-C78CB2365655}">
  <dimension ref="A1:I46"/>
  <sheetViews>
    <sheetView tabSelected="1" workbookViewId="0">
      <selection activeCell="D34" sqref="D34"/>
    </sheetView>
  </sheetViews>
  <sheetFormatPr defaultRowHeight="14.5" x14ac:dyDescent="0.35"/>
  <cols>
    <col min="1" max="1" width="60.453125" bestFit="1" customWidth="1"/>
    <col min="2" max="2" width="23.453125" customWidth="1"/>
    <col min="3" max="4" width="17.7265625" customWidth="1"/>
    <col min="5" max="5" width="13.1796875" customWidth="1"/>
    <col min="9" max="9" width="11.26953125" customWidth="1"/>
  </cols>
  <sheetData>
    <row r="1" spans="1:8" ht="21.5" thickBot="1" x14ac:dyDescent="0.55000000000000004">
      <c r="A1" s="7" t="s">
        <v>0</v>
      </c>
      <c r="B1" s="7"/>
      <c r="H1" t="s">
        <v>8</v>
      </c>
    </row>
    <row r="2" spans="1:8" ht="15" thickTop="1" x14ac:dyDescent="0.35">
      <c r="B2" s="3" t="s">
        <v>33</v>
      </c>
      <c r="C2" s="3" t="s">
        <v>33</v>
      </c>
      <c r="D2" s="3" t="s">
        <v>9</v>
      </c>
    </row>
    <row r="3" spans="1:8" x14ac:dyDescent="0.35">
      <c r="B3" s="1" t="s">
        <v>34</v>
      </c>
      <c r="C3" s="1" t="s">
        <v>4</v>
      </c>
      <c r="D3" s="1" t="s">
        <v>5</v>
      </c>
      <c r="E3" s="1">
        <v>2021</v>
      </c>
    </row>
    <row r="4" spans="1:8" x14ac:dyDescent="0.35">
      <c r="A4" s="1" t="s">
        <v>1</v>
      </c>
      <c r="B4" s="2"/>
      <c r="C4" s="2"/>
      <c r="D4" s="2"/>
    </row>
    <row r="5" spans="1:8" x14ac:dyDescent="0.35">
      <c r="A5" t="s">
        <v>2</v>
      </c>
      <c r="B5" s="2">
        <f>488800+(50*12*38)</f>
        <v>511600</v>
      </c>
      <c r="C5" s="2">
        <f>466000+(50*12*38)</f>
        <v>488800</v>
      </c>
      <c r="D5" s="2">
        <f>466000+(50*12*38)</f>
        <v>488800</v>
      </c>
    </row>
    <row r="6" spans="1:8" x14ac:dyDescent="0.35">
      <c r="A6" t="s">
        <v>3</v>
      </c>
      <c r="B6" s="2">
        <f>(220*38*12)+(50*38*12)</f>
        <v>123120</v>
      </c>
      <c r="C6" s="2">
        <f>(220*38*12)+(50*38*12)</f>
        <v>123120</v>
      </c>
      <c r="D6" s="2">
        <v>100000</v>
      </c>
    </row>
    <row r="7" spans="1:8" x14ac:dyDescent="0.35">
      <c r="A7" t="s">
        <v>6</v>
      </c>
      <c r="B7" s="2">
        <f>(655*12*38)</f>
        <v>298680</v>
      </c>
      <c r="C7" s="2">
        <f>(655*12*38)</f>
        <v>298680</v>
      </c>
      <c r="D7" s="2">
        <f>(655*12*38)</f>
        <v>298680</v>
      </c>
    </row>
    <row r="8" spans="1:8" x14ac:dyDescent="0.35">
      <c r="A8" t="s">
        <v>7</v>
      </c>
      <c r="B8" s="2">
        <f>143*12*38</f>
        <v>65208</v>
      </c>
      <c r="C8" s="2">
        <f>143*12*38</f>
        <v>65208</v>
      </c>
      <c r="D8" s="2">
        <f>143*12*38</f>
        <v>65208</v>
      </c>
    </row>
    <row r="9" spans="1:8" x14ac:dyDescent="0.35">
      <c r="A9" t="s">
        <v>28</v>
      </c>
      <c r="B9" s="2">
        <f>(492*12*38)</f>
        <v>224352</v>
      </c>
      <c r="C9" s="2">
        <f>(492*12*38)</f>
        <v>224352</v>
      </c>
      <c r="D9" s="2">
        <f>(492*12*38)</f>
        <v>224352</v>
      </c>
    </row>
    <row r="10" spans="1:8" x14ac:dyDescent="0.35">
      <c r="A10" t="s">
        <v>29</v>
      </c>
      <c r="B10" s="2">
        <f>288*10*12</f>
        <v>34560</v>
      </c>
      <c r="C10" s="2">
        <f>288*10*12</f>
        <v>34560</v>
      </c>
      <c r="D10" s="2">
        <f>288*10*12</f>
        <v>34560</v>
      </c>
    </row>
    <row r="11" spans="1:8" x14ac:dyDescent="0.35">
      <c r="A11" t="s">
        <v>30</v>
      </c>
      <c r="B11" s="4">
        <f>(200*12)*38</f>
        <v>91200</v>
      </c>
      <c r="C11" s="4">
        <f>(200*12)*38</f>
        <v>91200</v>
      </c>
      <c r="D11" s="4">
        <f>(200*12)*38</f>
        <v>91200</v>
      </c>
    </row>
    <row r="12" spans="1:8" x14ac:dyDescent="0.35">
      <c r="A12" s="1" t="s">
        <v>27</v>
      </c>
      <c r="B12" s="5">
        <f>SUM(B5:B11)</f>
        <v>1348720</v>
      </c>
      <c r="C12" s="5">
        <f>SUM(C5:C11)</f>
        <v>1325920</v>
      </c>
      <c r="D12" s="5">
        <f>SUM(D5:D11)</f>
        <v>1302800</v>
      </c>
    </row>
    <row r="13" spans="1:8" x14ac:dyDescent="0.35">
      <c r="A13" s="1" t="s">
        <v>35</v>
      </c>
      <c r="B13" s="5">
        <f>B12*0.75</f>
        <v>1011540</v>
      </c>
      <c r="C13" s="2"/>
    </row>
    <row r="14" spans="1:8" x14ac:dyDescent="0.35">
      <c r="A14" s="6" t="s">
        <v>36</v>
      </c>
      <c r="B14" s="2"/>
      <c r="C14" s="2"/>
    </row>
    <row r="15" spans="1:8" x14ac:dyDescent="0.35">
      <c r="B15" s="2"/>
      <c r="C15" s="2"/>
    </row>
    <row r="16" spans="1:8" x14ac:dyDescent="0.35">
      <c r="A16" s="1" t="s">
        <v>10</v>
      </c>
      <c r="B16" s="2"/>
      <c r="C16" s="2"/>
    </row>
    <row r="17" spans="1:9" x14ac:dyDescent="0.35">
      <c r="A17" t="s">
        <v>11</v>
      </c>
      <c r="B17" s="4">
        <v>-500000</v>
      </c>
      <c r="C17" s="4">
        <v>-470000</v>
      </c>
      <c r="D17" s="4">
        <f>-486006+(-50*12*38)</f>
        <v>-508806</v>
      </c>
    </row>
    <row r="18" spans="1:9" x14ac:dyDescent="0.35">
      <c r="A18" t="s">
        <v>3</v>
      </c>
      <c r="B18" s="2">
        <v>-120000</v>
      </c>
      <c r="C18" s="2">
        <v>-120000</v>
      </c>
      <c r="D18" s="2">
        <v>-100000</v>
      </c>
    </row>
    <row r="19" spans="1:9" x14ac:dyDescent="0.35">
      <c r="A19" t="s">
        <v>19</v>
      </c>
      <c r="B19" s="2">
        <v>-65000</v>
      </c>
      <c r="C19" s="2">
        <v>-60000</v>
      </c>
      <c r="D19" s="2">
        <v>-57000</v>
      </c>
    </row>
    <row r="20" spans="1:9" x14ac:dyDescent="0.35">
      <c r="A20" t="s">
        <v>12</v>
      </c>
      <c r="B20" s="2">
        <v>-30000</v>
      </c>
      <c r="C20" s="2">
        <v>-30000</v>
      </c>
      <c r="D20" s="2">
        <v>-22000</v>
      </c>
    </row>
    <row r="21" spans="1:9" x14ac:dyDescent="0.35">
      <c r="A21" t="s">
        <v>13</v>
      </c>
      <c r="B21" s="2">
        <v>-60000</v>
      </c>
      <c r="C21" s="2">
        <v>-80000</v>
      </c>
      <c r="D21" s="2">
        <v>-100000</v>
      </c>
      <c r="I21" s="2"/>
    </row>
    <row r="22" spans="1:9" x14ac:dyDescent="0.35">
      <c r="A22" t="s">
        <v>14</v>
      </c>
      <c r="B22" s="2">
        <v>-6000</v>
      </c>
      <c r="C22" s="2">
        <v>-5800</v>
      </c>
      <c r="D22" s="2">
        <v>-5200</v>
      </c>
    </row>
    <row r="23" spans="1:9" x14ac:dyDescent="0.35">
      <c r="A23" t="s">
        <v>21</v>
      </c>
      <c r="B23" s="2">
        <v>-10000</v>
      </c>
      <c r="C23" s="2">
        <v>-8000</v>
      </c>
      <c r="D23" s="2">
        <v>-8000</v>
      </c>
    </row>
    <row r="24" spans="1:9" x14ac:dyDescent="0.35">
      <c r="A24" t="s">
        <v>22</v>
      </c>
      <c r="B24" s="2">
        <v>-17000</v>
      </c>
      <c r="C24" s="2">
        <v>-16000</v>
      </c>
      <c r="D24" s="2">
        <v>-17500</v>
      </c>
    </row>
    <row r="25" spans="1:9" x14ac:dyDescent="0.35">
      <c r="A25" t="s">
        <v>31</v>
      </c>
      <c r="B25" s="2">
        <v>-3500</v>
      </c>
      <c r="C25" s="2">
        <v>-3500</v>
      </c>
      <c r="D25" s="2">
        <v>-3500</v>
      </c>
    </row>
    <row r="26" spans="1:9" x14ac:dyDescent="0.35">
      <c r="A26" t="s">
        <v>15</v>
      </c>
      <c r="B26" s="2">
        <v>-5000</v>
      </c>
      <c r="C26" s="2">
        <v>-5000</v>
      </c>
      <c r="D26" s="2">
        <v>-5000</v>
      </c>
    </row>
    <row r="27" spans="1:9" x14ac:dyDescent="0.35">
      <c r="A27" t="s">
        <v>16</v>
      </c>
      <c r="B27" s="2">
        <v>-5000</v>
      </c>
      <c r="C27" s="2">
        <v>-5000</v>
      </c>
      <c r="D27" s="2">
        <v>-5000</v>
      </c>
    </row>
    <row r="28" spans="1:9" x14ac:dyDescent="0.35">
      <c r="A28" t="s">
        <v>17</v>
      </c>
      <c r="B28" s="2">
        <v>-22000</v>
      </c>
      <c r="C28" s="2">
        <v>-22000</v>
      </c>
      <c r="D28" s="2">
        <v>-22000</v>
      </c>
    </row>
    <row r="29" spans="1:9" x14ac:dyDescent="0.35">
      <c r="A29" t="s">
        <v>18</v>
      </c>
      <c r="B29" s="2">
        <v>-10000</v>
      </c>
      <c r="C29" s="2">
        <v>-20000</v>
      </c>
      <c r="D29" s="2">
        <v>-30000</v>
      </c>
    </row>
    <row r="30" spans="1:9" x14ac:dyDescent="0.35">
      <c r="A30" t="s">
        <v>39</v>
      </c>
      <c r="B30" s="2">
        <v>-320000</v>
      </c>
      <c r="C30" s="2"/>
      <c r="D30" s="2"/>
    </row>
    <row r="31" spans="1:9" x14ac:dyDescent="0.35">
      <c r="A31" s="1" t="s">
        <v>20</v>
      </c>
      <c r="B31" s="5">
        <f>SUM(B17:B30)</f>
        <v>-1173500</v>
      </c>
      <c r="C31" s="5">
        <f>SUM(C17:C29)</f>
        <v>-845300</v>
      </c>
      <c r="D31" s="5">
        <f>SUM(D17:D29)</f>
        <v>-884006</v>
      </c>
    </row>
    <row r="32" spans="1:9" x14ac:dyDescent="0.35">
      <c r="A32" s="1"/>
      <c r="B32" s="5"/>
      <c r="C32" s="5"/>
      <c r="D32" s="5"/>
    </row>
    <row r="33" spans="1:5" x14ac:dyDescent="0.35">
      <c r="A33" t="s">
        <v>32</v>
      </c>
      <c r="B33" s="2">
        <v>-230000</v>
      </c>
      <c r="C33" s="2">
        <v>-227975</v>
      </c>
      <c r="D33" s="2">
        <v>-188400</v>
      </c>
    </row>
    <row r="34" spans="1:5" x14ac:dyDescent="0.35">
      <c r="A34" t="s">
        <v>23</v>
      </c>
      <c r="B34" s="2">
        <v>-56500</v>
      </c>
      <c r="C34" s="2">
        <v>-60525</v>
      </c>
      <c r="D34" s="2">
        <v>-60262</v>
      </c>
    </row>
    <row r="35" spans="1:5" x14ac:dyDescent="0.35">
      <c r="A35" s="1" t="s">
        <v>24</v>
      </c>
      <c r="B35" s="5">
        <f>SUM(B33:B34)</f>
        <v>-286500</v>
      </c>
      <c r="C35" s="5">
        <f>SUM(C33:C34)</f>
        <v>-288500</v>
      </c>
      <c r="D35" s="5">
        <f>SUM(D33:D34)</f>
        <v>-248662</v>
      </c>
    </row>
    <row r="36" spans="1:5" x14ac:dyDescent="0.35">
      <c r="B36" s="2"/>
      <c r="C36" s="2"/>
      <c r="D36" s="2"/>
    </row>
    <row r="37" spans="1:5" x14ac:dyDescent="0.35">
      <c r="A37" t="s">
        <v>25</v>
      </c>
      <c r="B37" s="2">
        <v>-110000</v>
      </c>
      <c r="C37" s="2">
        <v>-80000</v>
      </c>
      <c r="D37" s="2">
        <v>-10000</v>
      </c>
    </row>
    <row r="38" spans="1:5" x14ac:dyDescent="0.35">
      <c r="A38" s="1" t="s">
        <v>26</v>
      </c>
      <c r="B38" s="5">
        <f>SUM(B37)</f>
        <v>-110000</v>
      </c>
      <c r="C38" s="5">
        <f>SUM(C37)</f>
        <v>-80000</v>
      </c>
      <c r="D38" s="5">
        <f>SUM(D37)</f>
        <v>-10000</v>
      </c>
    </row>
    <row r="39" spans="1:5" x14ac:dyDescent="0.35">
      <c r="A39" s="1" t="s">
        <v>37</v>
      </c>
      <c r="B39" s="5">
        <f>B38+B35+B31</f>
        <v>-1570000</v>
      </c>
      <c r="C39" s="5"/>
      <c r="D39" s="5"/>
    </row>
    <row r="40" spans="1:5" x14ac:dyDescent="0.35">
      <c r="A40" s="1" t="s">
        <v>38</v>
      </c>
      <c r="B40" s="5">
        <f>B39*0.75</f>
        <v>-1177500</v>
      </c>
      <c r="C40" s="5"/>
      <c r="D40" s="5"/>
    </row>
    <row r="41" spans="1:5" x14ac:dyDescent="0.35">
      <c r="A41" s="1"/>
      <c r="B41" s="5"/>
      <c r="C41" s="5"/>
      <c r="D41" s="5"/>
    </row>
    <row r="42" spans="1:5" x14ac:dyDescent="0.35">
      <c r="B42" s="2"/>
      <c r="C42" s="2"/>
      <c r="D42" s="2"/>
    </row>
    <row r="43" spans="1:5" x14ac:dyDescent="0.35">
      <c r="A43" s="1" t="s">
        <v>41</v>
      </c>
      <c r="B43" s="5">
        <f>B12+B39</f>
        <v>-221280</v>
      </c>
      <c r="C43" s="5">
        <f>C38+C35+C31+C12</f>
        <v>112120</v>
      </c>
      <c r="D43" s="5">
        <f>D38+D35+D31+D12</f>
        <v>160132</v>
      </c>
    </row>
    <row r="44" spans="1:5" x14ac:dyDescent="0.35">
      <c r="A44" s="1" t="s">
        <v>42</v>
      </c>
      <c r="B44" s="5">
        <f>B13+B40</f>
        <v>-165960</v>
      </c>
      <c r="C44" s="2"/>
      <c r="D44" s="2"/>
    </row>
    <row r="45" spans="1:5" x14ac:dyDescent="0.35">
      <c r="B45" s="2"/>
      <c r="C45" s="2"/>
      <c r="D45" s="2"/>
    </row>
    <row r="46" spans="1:5" x14ac:dyDescent="0.35">
      <c r="A46" s="1" t="s">
        <v>40</v>
      </c>
      <c r="B46" s="2"/>
      <c r="C46" s="5">
        <v>84292</v>
      </c>
      <c r="D46" s="5">
        <v>269728</v>
      </c>
      <c r="E46" s="5">
        <v>237288</v>
      </c>
    </row>
  </sheetData>
  <mergeCells count="1">
    <mergeCell ref="A1:B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Budget Samfällighet Tröskan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Malin Otter</dc:creator>
  <cp:lastModifiedBy>Jessika Forsberg</cp:lastModifiedBy>
  <dcterms:created xsi:type="dcterms:W3CDTF">2022-11-16T10:43:50Z</dcterms:created>
  <dcterms:modified xsi:type="dcterms:W3CDTF">2024-02-21T14:41:07Z</dcterms:modified>
</cp:coreProperties>
</file>